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50" windowHeight="8010" tabRatio="597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<sst xmlns="http://schemas.openxmlformats.org/spreadsheetml/2006/main" count="209" uniqueCount="165">
  <si>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</si>
  <si>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</si>
  <si>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</si>
  <si>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</si>
  <si>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</si>
  <si>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</si>
  <si>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</si>
  <si>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</si>
  <si>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</si>
  <si>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</si>
  <si>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</si>
  <si>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</si>
  <si>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</si>
  <si>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</si>
  <si>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</si>
  <si>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</si>
  <si>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</si>
  <si>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indexed="8"/>
        <rFont val="Times New Roman"/>
        <family val="1"/>
      </rPr>
      <t>3</t>
    </r>
  </si>
  <si>
    <r>
      <t>Вода для подогрева,м</t>
    </r>
    <r>
      <rPr>
        <vertAlign val="superscript"/>
        <sz val="10"/>
        <color indexed="8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</si>
  <si>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</si>
  <si>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color indexed="8"/>
        <rFont val="Times New Roman"/>
        <family val="1"/>
      </rPr>
      <t>3</t>
    </r>
  </si>
  <si>
    <t>ИТОГО</t>
  </si>
  <si>
    <t xml:space="preserve">многоквартирным домом № 28 по улице Посконкина </t>
  </si>
  <si>
    <t xml:space="preserve">Наименование работ </t>
  </si>
  <si>
    <t>Справочно: Задолженность жителей на 2013 год по услуге "содержание и текущий ремонт</t>
  </si>
  <si>
    <t>за период с 01.01.2013 г. по 31.12.2013 г.</t>
  </si>
  <si>
    <t>Задолженность за 2013 год, руб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</si>
  <si>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</si>
  <si>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</si>
  <si>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</si>
  <si>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</si>
  <si>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</si>
  <si>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</si>
  <si>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</si>
  <si>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</si>
  <si>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</si>
  <si>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</si>
  <si>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</si>
  <si>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</si>
  <si>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</si>
  <si>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</si>
  <si>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</si>
  <si>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Проверка и ремонт коллективных приборов учета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</si>
  <si>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</si>
  <si>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</si>
  <si>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</si>
  <si>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</si>
  <si>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>Дата проведения работ</t>
  </si>
  <si>
    <t>Расходы управляющей организации на выполнение работ руб</t>
  </si>
  <si>
    <t>ИТОГО по текущему ремонту общего имущества дома</t>
  </si>
  <si>
    <t xml:space="preserve">отладка подачи отопления </t>
  </si>
  <si>
    <t>апрель-сентябрь</t>
  </si>
  <si>
    <t>январь-декабрь</t>
  </si>
  <si>
    <t>ремонт межпанельных швов = 230,0м</t>
  </si>
  <si>
    <t xml:space="preserve">сентябрь-октябрь </t>
  </si>
  <si>
    <t>Ремонт канализации: замена чугунных труб на полиэтиленовые ф110мм =15,0м</t>
  </si>
  <si>
    <t>Осмотр и техническое сопровождение по эксплуатации дома, инженерного оборудования и системы электроснабжения</t>
  </si>
  <si>
    <t>Ремонт, окраска и уплотнение дверей парадных входов</t>
  </si>
  <si>
    <t>июнь-август</t>
  </si>
  <si>
    <t>Ремонт металлических ограждений газонов с окраской</t>
  </si>
  <si>
    <t>август</t>
  </si>
  <si>
    <t xml:space="preserve"> изготовление и установка стола и скамьи</t>
  </si>
  <si>
    <t>июнь</t>
  </si>
  <si>
    <t>Прочистка канализации ( в квартирах 24раза),</t>
  </si>
  <si>
    <t xml:space="preserve">январь-декабрь </t>
  </si>
  <si>
    <t>Подготовительные и ремонтные работы по подготовке системы отопления к отопительному периоду(замена,ремонт и ревизия запорных устройств)</t>
  </si>
  <si>
    <t>сентябрь октябрь</t>
  </si>
  <si>
    <t>Ремонт и ревизия элваторных узлов</t>
  </si>
  <si>
    <t>Ревизия  межэтажных эл.щитов с заменой автоматических выключателей и установкой клемных контактов (48шт),</t>
  </si>
  <si>
    <t>Ремонт и замена светильников в МОП (64шт),</t>
  </si>
  <si>
    <t>Замена  выключателей и ремонт эл проводки в МОП и на парадных входах (11шт)</t>
  </si>
  <si>
    <t>март</t>
  </si>
  <si>
    <t>Благоустройство детских площадок, ремонт малых архитектурных форм,привоз песка</t>
  </si>
  <si>
    <t>май,июнь</t>
  </si>
  <si>
    <t>Благоустройство двора,вырубка кустарников,покос травы</t>
  </si>
  <si>
    <t>июнь - сентябрь</t>
  </si>
  <si>
    <t xml:space="preserve">Пробивка и прочистка засоров стояков канализации в подвале </t>
  </si>
  <si>
    <t>Содержание и эксплуатация детской площадки (ремонт и покраска песочниц, качелей, горок)</t>
  </si>
  <si>
    <t>анварь-декабрь</t>
  </si>
  <si>
    <t>Очистка тротуаров и подъезных дорожек механизированным способом,завоз песко-соляной смеси и антигололёдных реагентов</t>
  </si>
  <si>
    <t>декабрь-февраль</t>
  </si>
  <si>
    <t>Обслуживание хоккейной коробки(ремонт,заливка ледяного покрытия,очистка от снега)</t>
  </si>
  <si>
    <t xml:space="preserve">Ремонт светильника уличного освещения (1шт), </t>
  </si>
  <si>
    <t xml:space="preserve"> Смена ламп накаливания  на энергосберегающие (64шт)</t>
  </si>
  <si>
    <t>Ремонт канализации с заменой чугунных труб на полиэтиленовые ф110мм =14,8м,(3-4подъезд)</t>
  </si>
  <si>
    <t xml:space="preserve"> Ремонт,замена и монтаж ливневой канализации с выпуском на дорожки ф110мм=24м </t>
  </si>
  <si>
    <t>Замена стояковых труб ХВС,ГВС,отопления с 1-го этажа и до лежаков (11 стояка)</t>
  </si>
  <si>
    <t>Сброс воздушных пробок в стояках ГВС(14 раза)</t>
  </si>
  <si>
    <t>Ремонт эл.проводки,прокладка провода ПВС 2х1,5 в гофре  ф16мм (20м) в подвале.</t>
  </si>
  <si>
    <t xml:space="preserve">Замена канализационных стояков ф110мм в квартирах </t>
  </si>
  <si>
    <t>Ревизия  этажных эл.щитов (9шт)</t>
  </si>
  <si>
    <t>прочистка и отгрев ливневок</t>
  </si>
  <si>
    <t>Ремонт инженерных сетей: замена стальных труб отопления</t>
  </si>
  <si>
    <t>Устройство трубопроводов для полива полисадников</t>
  </si>
  <si>
    <t>Демонтаж, ревизия, монтаж запорных устройств и общедомовых счетчиков ГВС, отопления</t>
  </si>
  <si>
    <t>демонтаж,ревизия и монтаж общедомового счетчика  ХВС</t>
  </si>
  <si>
    <t>Замена,ревизия элеваторных узлов с переключением отопительной схемы и заменой запорных устройств (1-4подъезд)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</si>
  <si>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</si>
  <si>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</si>
  <si>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</si>
  <si>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</si>
  <si>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</si>
  <si>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</si>
  <si>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</si>
  <si>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</si>
  <si>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</si>
  <si>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</si>
  <si>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</si>
  <si>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</si>
  <si>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</si>
  <si>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</si>
  <si>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</si>
  <si>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</si>
  <si>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</si>
  <si>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</si>
  <si>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</si>
  <si>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</si>
  <si>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</si>
  <si>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</si>
  <si>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06.10.10 г.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</si>
  <si>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</si>
  <si>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</si>
  <si>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</si>
  <si>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</si>
  <si>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 xml:space="preserve"> Замена приёмной водосточной  воронки, ремонт стяжки и устройство водоизоляционного ковра в 2 слоя (4-й подъезд)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</si>
  <si>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</si>
  <si>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</si>
  <si>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</si>
  <si>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</si>
  <si>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</si>
  <si>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</si>
  <si>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</si>
  <si>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</si>
  <si>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</si>
  <si>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</si>
  <si>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</si>
  <si>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</si>
  <si>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</si>
  <si>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</si>
  <si>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</si>
  <si>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</si>
  <si>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</si>
  <si>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</si>
  <si>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</si>
  <si>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</si>
  <si>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</si>
  <si>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</si>
  <si>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</si>
  <si>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</si>
  <si>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</si>
  <si>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</si>
  <si>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</si>
  <si>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</si>
  <si>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III. Работы (услуги) по  текущему ремонту общего имущества многоквартирного дома</t>
  </si>
  <si>
    <t>VI.  Финансовый результат по многоквартирному дому</t>
  </si>
  <si>
    <t>VII. Работа Управляющей организации с письменными обращениями собственников.</t>
  </si>
  <si>
    <t>Управление МКД</t>
  </si>
  <si>
    <t>28.11.2009 г.</t>
  </si>
  <si>
    <t>08.11.2011 г.</t>
  </si>
  <si>
    <t>12.10.2011 г.</t>
  </si>
  <si>
    <t>05.07.2011 г.</t>
  </si>
  <si>
    <t>кв.м.</t>
  </si>
  <si>
    <t>Справочно: Задолженность жителей на 2013 год по коммунальным услугам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</si>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</sst>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2" fontId="9" fillId="0" borderId="14" xfId="42" applyNumberFormat="1" applyFont="1" applyBorder="1" applyAlignment="1">
      <alignment horizontal="center" vertical="center" wrapText="1"/>
    </xf>
    <xf numFmtId="2" fontId="9" fillId="0" borderId="15" xfId="42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26" fillId="0" borderId="16" xfId="0" applyFont="1" applyBorder="1" applyAlignment="1">
      <alignment/>
    </xf>
    <xf numFmtId="164" fontId="1" fillId="0" borderId="0" xfId="0" applyNumberFormat="1" applyFont="1" applyAlignment="1">
      <alignment horizontal="right"/>
    </xf>
    <xf numFmtId="3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24" borderId="21" xfId="0" applyNumberFormat="1" applyFont="1" applyFill="1" applyBorder="1" applyAlignment="1">
      <alignment/>
    </xf>
    <xf numFmtId="4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4" fontId="2" fillId="24" borderId="22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4" fontId="2" fillId="24" borderId="23" xfId="0" applyNumberFormat="1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4" fontId="26" fillId="0" borderId="17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" fontId="26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 quotePrefix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 quotePrefix="1">
      <alignment horizontal="left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5" fillId="0" borderId="22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5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left" wrapText="1"/>
    </xf>
    <xf numFmtId="4" fontId="6" fillId="0" borderId="22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4" fontId="1" fillId="0" borderId="26" xfId="42" applyFont="1" applyBorder="1" applyAlignment="1">
      <alignment horizontal="left" wrapText="1"/>
    </xf>
    <xf numFmtId="44" fontId="0" fillId="0" borderId="27" xfId="42" applyBorder="1" applyAlignment="1">
      <alignment horizontal="left" wrapText="1"/>
    </xf>
    <xf numFmtId="44" fontId="0" fillId="0" borderId="28" xfId="42" applyBorder="1" applyAlignment="1">
      <alignment horizontal="left" wrapText="1"/>
    </xf>
    <xf numFmtId="44" fontId="0" fillId="0" borderId="31" xfId="42" applyBorder="1" applyAlignment="1">
      <alignment horizontal="left" wrapText="1"/>
    </xf>
    <xf numFmtId="44" fontId="0" fillId="0" borderId="32" xfId="42" applyBorder="1" applyAlignment="1">
      <alignment horizontal="left" wrapText="1"/>
    </xf>
    <xf numFmtId="44" fontId="0" fillId="0" borderId="33" xfId="42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97">
      <selection activeCell="A110" sqref="A110:E111"/>
    </sheetView>
  </sheetViews>
  <sheetFormatPr defaultColWidth="9.140625" defaultRowHeight="15"/>
  <cols>
    <col min="1" max="1" width="35.421875" style="1" customWidth="1"/>
    <col min="2" max="2" width="22.28125" style="1" customWidth="1"/>
    <col min="3" max="3" width="30.57421875" style="1" customWidth="1"/>
    <col min="4" max="4" width="15.00390625" style="1" hidden="1" customWidth="1"/>
    <col min="5" max="5" width="28.28125" style="1" customWidth="1"/>
    <col min="6" max="6" width="0.5625" style="1" hidden="1" customWidth="1"/>
    <col min="7" max="7" width="19.421875" style="1" customWidth="1"/>
    <col min="8" max="8" width="9.140625" style="1" hidden="1" customWidth="1"/>
    <col min="9" max="15" width="9.140625" style="1" customWidth="1"/>
    <col min="16" max="16" width="21.7109375" style="1" customWidth="1"/>
    <col min="17" max="16384" width="9.140625" style="1" customWidth="1"/>
  </cols>
  <sheetData>
    <row r="1" spans="1:7" ht="15.75">
      <c r="A1" s="85" t="s">
        <v>0</v>
      </c>
      <c r="B1" s="85"/>
      <c r="C1" s="85"/>
      <c r="D1" s="85"/>
      <c r="E1" s="85"/>
      <c r="F1" s="85"/>
      <c r="G1" s="85"/>
    </row>
    <row r="2" spans="1:7" ht="15.75">
      <c r="A2" s="85" t="s">
        <v>11</v>
      </c>
      <c r="B2" s="85"/>
      <c r="C2" s="85"/>
      <c r="D2" s="85"/>
      <c r="E2" s="85"/>
      <c r="F2" s="85"/>
      <c r="G2" s="85"/>
    </row>
    <row r="3" spans="1:7" ht="15.75">
      <c r="A3" s="85" t="s">
        <v>22</v>
      </c>
      <c r="B3" s="85"/>
      <c r="C3" s="85"/>
      <c r="D3" s="85"/>
      <c r="E3" s="85"/>
      <c r="F3" s="85"/>
      <c r="G3" s="85"/>
    </row>
    <row r="4" spans="1:7" ht="15.75">
      <c r="A4" s="85" t="s">
        <v>25</v>
      </c>
      <c r="B4" s="85"/>
      <c r="C4" s="85"/>
      <c r="D4" s="85"/>
      <c r="E4" s="85"/>
      <c r="F4" s="85"/>
      <c r="G4" s="85"/>
    </row>
    <row r="5" ht="11.25" customHeight="1"/>
    <row r="6" spans="1:5" ht="15.75">
      <c r="A6" s="1" t="s">
        <v>12</v>
      </c>
      <c r="C6" s="23">
        <f>C7+C8</f>
        <v>8247.8</v>
      </c>
      <c r="D6" s="1" t="s">
        <v>2</v>
      </c>
      <c r="E6" s="39" t="s">
        <v>161</v>
      </c>
    </row>
    <row r="7" spans="1:5" ht="15.75">
      <c r="A7" s="39" t="s">
        <v>97</v>
      </c>
      <c r="B7" s="39" t="s">
        <v>98</v>
      </c>
      <c r="C7" s="39">
        <v>7613</v>
      </c>
      <c r="D7" s="39" t="s">
        <v>2</v>
      </c>
      <c r="E7" s="39" t="s">
        <v>161</v>
      </c>
    </row>
    <row r="8" spans="1:5" ht="15.75">
      <c r="A8" s="39"/>
      <c r="B8" s="39" t="s">
        <v>99</v>
      </c>
      <c r="C8" s="39">
        <v>634.8</v>
      </c>
      <c r="D8" s="39" t="s">
        <v>2</v>
      </c>
      <c r="E8" s="39" t="s">
        <v>161</v>
      </c>
    </row>
    <row r="9" ht="15.75">
      <c r="C9" s="23"/>
    </row>
    <row r="10" spans="1:2" ht="15.75">
      <c r="A10" s="1" t="s">
        <v>3</v>
      </c>
      <c r="B10" s="1">
        <v>9</v>
      </c>
    </row>
    <row r="11" spans="1:2" ht="15.75">
      <c r="A11" s="1" t="s">
        <v>4</v>
      </c>
      <c r="B11" s="1">
        <v>4</v>
      </c>
    </row>
    <row r="12" spans="1:2" ht="15.75">
      <c r="A12" s="1" t="s">
        <v>5</v>
      </c>
      <c r="B12" s="1">
        <v>142</v>
      </c>
    </row>
    <row r="14" spans="1:6" ht="15.75">
      <c r="A14" s="39" t="s">
        <v>100</v>
      </c>
      <c r="B14" s="39"/>
      <c r="C14" s="39">
        <v>1004</v>
      </c>
      <c r="D14" s="39" t="s">
        <v>2</v>
      </c>
      <c r="E14" s="39" t="s">
        <v>161</v>
      </c>
      <c r="F14" s="39" t="s">
        <v>101</v>
      </c>
    </row>
    <row r="15" spans="1:6" ht="15.75">
      <c r="A15" s="39" t="s">
        <v>102</v>
      </c>
      <c r="B15" s="39" t="s">
        <v>101</v>
      </c>
      <c r="C15" s="39">
        <v>1151</v>
      </c>
      <c r="D15" s="39" t="s">
        <v>2</v>
      </c>
      <c r="E15" s="39" t="s">
        <v>161</v>
      </c>
      <c r="F15" s="39"/>
    </row>
    <row r="16" spans="1:6" ht="15.75">
      <c r="A16" s="39" t="s">
        <v>103</v>
      </c>
      <c r="B16" s="39"/>
      <c r="C16" s="39">
        <v>4500</v>
      </c>
      <c r="D16" s="39" t="s">
        <v>2</v>
      </c>
      <c r="E16" s="39" t="s">
        <v>161</v>
      </c>
      <c r="F16" s="39"/>
    </row>
    <row r="18" spans="1:6" ht="15.75">
      <c r="A18" s="39" t="s">
        <v>104</v>
      </c>
      <c r="B18" s="39"/>
      <c r="C18" s="39"/>
      <c r="D18" s="39"/>
      <c r="E18" s="39"/>
      <c r="F18" s="39"/>
    </row>
    <row r="19" spans="1:6" ht="15.75">
      <c r="A19" s="54" t="s">
        <v>105</v>
      </c>
      <c r="B19" s="54"/>
      <c r="C19" s="54"/>
      <c r="D19" s="54"/>
      <c r="E19" s="54" t="s">
        <v>106</v>
      </c>
      <c r="F19" s="54"/>
    </row>
    <row r="20" spans="1:6" ht="15.75">
      <c r="A20" s="63" t="s">
        <v>107</v>
      </c>
      <c r="B20" s="63"/>
      <c r="C20" s="63"/>
      <c r="D20" s="63"/>
      <c r="E20" s="54" t="s">
        <v>159</v>
      </c>
      <c r="F20" s="54"/>
    </row>
    <row r="21" spans="1:6" ht="15.75">
      <c r="A21" s="63" t="s">
        <v>108</v>
      </c>
      <c r="B21" s="63"/>
      <c r="C21" s="63"/>
      <c r="D21" s="63"/>
      <c r="E21" s="54" t="s">
        <v>157</v>
      </c>
      <c r="F21" s="54"/>
    </row>
    <row r="22" spans="1:6" ht="15.75">
      <c r="A22" s="63" t="s">
        <v>109</v>
      </c>
      <c r="B22" s="63"/>
      <c r="C22" s="63"/>
      <c r="D22" s="63"/>
      <c r="E22" s="54" t="s">
        <v>160</v>
      </c>
      <c r="F22" s="54"/>
    </row>
    <row r="23" spans="1:6" ht="15.75">
      <c r="A23" s="63" t="s">
        <v>110</v>
      </c>
      <c r="B23" s="63"/>
      <c r="C23" s="63"/>
      <c r="D23" s="63"/>
      <c r="E23" s="54" t="s">
        <v>158</v>
      </c>
      <c r="F23" s="54"/>
    </row>
    <row r="25" spans="1:6" ht="15.75">
      <c r="A25" s="39" t="s">
        <v>111</v>
      </c>
      <c r="B25" s="39"/>
      <c r="C25" s="39"/>
      <c r="D25" s="39"/>
      <c r="E25" s="39"/>
      <c r="F25" s="39"/>
    </row>
    <row r="26" spans="1:6" ht="32.25" customHeight="1">
      <c r="A26" s="64" t="s">
        <v>112</v>
      </c>
      <c r="B26" s="64"/>
      <c r="C26" s="64" t="s">
        <v>113</v>
      </c>
      <c r="D26" s="64"/>
      <c r="E26" s="64" t="s">
        <v>114</v>
      </c>
      <c r="F26" s="64"/>
    </row>
    <row r="27" spans="1:6" ht="15.75">
      <c r="A27" s="40" t="s">
        <v>115</v>
      </c>
      <c r="B27" s="40"/>
      <c r="C27" s="54">
        <v>142</v>
      </c>
      <c r="D27" s="54"/>
      <c r="E27" s="54">
        <v>142</v>
      </c>
      <c r="F27" s="54"/>
    </row>
    <row r="28" spans="1:6" ht="15.75">
      <c r="A28" s="40" t="s">
        <v>116</v>
      </c>
      <c r="B28" s="40"/>
      <c r="C28" s="54">
        <v>177</v>
      </c>
      <c r="D28" s="54"/>
      <c r="E28" s="54">
        <v>184</v>
      </c>
      <c r="F28" s="54"/>
    </row>
    <row r="29" spans="1:6" ht="15.75">
      <c r="A29" s="40" t="s">
        <v>117</v>
      </c>
      <c r="B29" s="40"/>
      <c r="C29" s="54">
        <v>179</v>
      </c>
      <c r="D29" s="54"/>
      <c r="E29" s="54">
        <v>190</v>
      </c>
      <c r="F29" s="54"/>
    </row>
    <row r="30" spans="1:6" ht="15.75">
      <c r="A30" s="39"/>
      <c r="B30" s="39"/>
      <c r="C30" s="39"/>
      <c r="D30" s="39"/>
      <c r="E30" s="39"/>
      <c r="F30" s="39"/>
    </row>
    <row r="31" spans="1:6" ht="15.75">
      <c r="A31" s="39" t="s">
        <v>118</v>
      </c>
      <c r="B31" s="39"/>
      <c r="C31" s="39" t="s">
        <v>119</v>
      </c>
      <c r="D31" s="39"/>
      <c r="E31" s="39"/>
      <c r="F31" s="39"/>
    </row>
    <row r="32" spans="1:6" ht="15.75">
      <c r="A32" s="39"/>
      <c r="B32" s="39"/>
      <c r="C32" s="39"/>
      <c r="D32" s="39"/>
      <c r="E32" s="39"/>
      <c r="F32" s="39"/>
    </row>
    <row r="33" spans="1:6" ht="15.75">
      <c r="A33" s="39" t="s">
        <v>120</v>
      </c>
      <c r="B33" s="39"/>
      <c r="C33" s="39"/>
      <c r="D33" s="39"/>
      <c r="E33" s="39"/>
      <c r="F33" s="39"/>
    </row>
    <row r="34" spans="1:6" ht="15.75">
      <c r="A34" s="39"/>
      <c r="B34" s="39" t="s">
        <v>121</v>
      </c>
      <c r="C34" s="39"/>
      <c r="D34" s="39">
        <v>15.01</v>
      </c>
      <c r="E34" s="39" t="s">
        <v>122</v>
      </c>
      <c r="F34" s="39"/>
    </row>
    <row r="35" spans="1:6" ht="15.75">
      <c r="A35" s="39"/>
      <c r="B35" s="39" t="s">
        <v>123</v>
      </c>
      <c r="C35" s="39"/>
      <c r="D35" s="39">
        <v>16.81</v>
      </c>
      <c r="E35" s="39" t="s">
        <v>122</v>
      </c>
      <c r="F35" s="39"/>
    </row>
    <row r="36" spans="1:6" ht="15.75">
      <c r="A36" s="39"/>
      <c r="B36" s="39"/>
      <c r="C36" s="39"/>
      <c r="D36" s="39"/>
      <c r="E36" s="39"/>
      <c r="F36" s="39"/>
    </row>
    <row r="37" spans="1:6" ht="15.75">
      <c r="A37" s="39"/>
      <c r="B37" s="39"/>
      <c r="C37" s="39"/>
      <c r="D37" s="39"/>
      <c r="E37" s="39"/>
      <c r="F37" s="39"/>
    </row>
    <row r="38" spans="1:2" ht="15.75">
      <c r="A38" s="11" t="s">
        <v>1</v>
      </c>
      <c r="B38" s="11"/>
    </row>
    <row r="39" ht="15.75" customHeight="1" thickBot="1"/>
    <row r="40" spans="1:8" ht="57.75" customHeight="1" thickBot="1">
      <c r="A40" s="12" t="s">
        <v>14</v>
      </c>
      <c r="B40" s="13" t="s">
        <v>6</v>
      </c>
      <c r="C40" s="14" t="s">
        <v>7</v>
      </c>
      <c r="D40" s="14" t="s">
        <v>8</v>
      </c>
      <c r="E40" s="14" t="s">
        <v>9</v>
      </c>
      <c r="F40" s="14" t="s">
        <v>10</v>
      </c>
      <c r="G40" s="15" t="s">
        <v>26</v>
      </c>
      <c r="H40" s="2"/>
    </row>
    <row r="41" spans="1:7" ht="15.75">
      <c r="A41" s="7">
        <v>1</v>
      </c>
      <c r="B41" s="5" t="s">
        <v>15</v>
      </c>
      <c r="C41" s="24">
        <f>D41/2.42</f>
        <v>253056.19834710745</v>
      </c>
      <c r="D41" s="25">
        <v>612396</v>
      </c>
      <c r="E41" s="25">
        <v>5</v>
      </c>
      <c r="F41" s="25">
        <v>591068</v>
      </c>
      <c r="G41" s="26">
        <v>21333</v>
      </c>
    </row>
    <row r="42" spans="1:7" ht="15.75">
      <c r="A42" s="7">
        <v>2</v>
      </c>
      <c r="B42" s="3" t="s">
        <v>16</v>
      </c>
      <c r="C42" s="27">
        <f>D42/1235.57</f>
        <v>893.7704864961112</v>
      </c>
      <c r="D42" s="28">
        <v>1104316</v>
      </c>
      <c r="E42" s="29">
        <v>0</v>
      </c>
      <c r="F42" s="28">
        <v>1051565</v>
      </c>
      <c r="G42" s="30">
        <v>52750</v>
      </c>
    </row>
    <row r="43" spans="1:7" ht="16.5">
      <c r="A43" s="7">
        <v>3</v>
      </c>
      <c r="B43" s="3" t="s">
        <v>17</v>
      </c>
      <c r="C43" s="27">
        <f>D43/12.38</f>
        <v>11721.24394184168</v>
      </c>
      <c r="D43" s="28">
        <v>145109</v>
      </c>
      <c r="E43" s="29">
        <v>3771</v>
      </c>
      <c r="F43" s="28">
        <v>138696</v>
      </c>
      <c r="G43" s="30">
        <v>2640</v>
      </c>
    </row>
    <row r="44" spans="1:7" ht="16.5">
      <c r="A44" s="7">
        <v>4</v>
      </c>
      <c r="B44" s="3" t="s">
        <v>18</v>
      </c>
      <c r="C44" s="27">
        <f>D44/12.38</f>
        <v>8562.776252019385</v>
      </c>
      <c r="D44" s="29">
        <v>106007.17</v>
      </c>
      <c r="E44" s="29">
        <v>1456.5</v>
      </c>
      <c r="F44" s="29"/>
      <c r="G44" s="31">
        <v>6134.91</v>
      </c>
    </row>
    <row r="45" spans="1:7" ht="15.75">
      <c r="A45" s="7">
        <v>5</v>
      </c>
      <c r="B45" s="3" t="s">
        <v>19</v>
      </c>
      <c r="C45" s="27">
        <f>D45/1235.57</f>
        <v>756.7038694691519</v>
      </c>
      <c r="D45" s="28">
        <v>934960.6</v>
      </c>
      <c r="E45" s="29">
        <v>35623</v>
      </c>
      <c r="F45" s="28">
        <v>843981</v>
      </c>
      <c r="G45" s="30">
        <v>54767</v>
      </c>
    </row>
    <row r="46" spans="1:7" ht="17.25" thickBot="1">
      <c r="A46" s="7">
        <v>6</v>
      </c>
      <c r="B46" s="4" t="s">
        <v>20</v>
      </c>
      <c r="C46" s="32">
        <f>D46/17.64</f>
        <v>23964.69954648526</v>
      </c>
      <c r="D46" s="33">
        <v>422737.3</v>
      </c>
      <c r="E46" s="34">
        <v>12193</v>
      </c>
      <c r="F46" s="33">
        <v>401621</v>
      </c>
      <c r="G46" s="35">
        <v>8922</v>
      </c>
    </row>
    <row r="47" spans="1:7" ht="16.5" thickBot="1">
      <c r="A47" s="7">
        <v>7</v>
      </c>
      <c r="B47" s="22" t="s">
        <v>21</v>
      </c>
      <c r="C47" s="36"/>
      <c r="D47" s="37">
        <f>SUM(D41:D46)</f>
        <v>3325526.07</v>
      </c>
      <c r="E47" s="37">
        <f>SUM(E41:E46)</f>
        <v>53048.5</v>
      </c>
      <c r="F47" s="37">
        <f>SUM(F41:F46)</f>
        <v>3026931</v>
      </c>
      <c r="G47" s="38">
        <f>SUM(G41:G46)</f>
        <v>146546.91</v>
      </c>
    </row>
    <row r="49" spans="1:6" ht="15.75">
      <c r="A49" s="11" t="s">
        <v>13</v>
      </c>
      <c r="B49" s="11"/>
      <c r="C49" s="11"/>
      <c r="D49" s="11"/>
      <c r="E49" s="11"/>
      <c r="F49" s="11"/>
    </row>
    <row r="50" spans="1:6" ht="13.5" customHeight="1">
      <c r="A50" s="11"/>
      <c r="B50" s="11"/>
      <c r="C50" s="11"/>
      <c r="D50" s="11"/>
      <c r="E50" s="11"/>
      <c r="F50" s="11"/>
    </row>
    <row r="51" spans="1:7" ht="86.25" customHeight="1">
      <c r="A51" s="12" t="s">
        <v>14</v>
      </c>
      <c r="B51" s="75" t="s">
        <v>27</v>
      </c>
      <c r="C51" s="76"/>
      <c r="D51" s="75" t="s">
        <v>28</v>
      </c>
      <c r="E51" s="76"/>
      <c r="F51" s="75" t="s">
        <v>29</v>
      </c>
      <c r="G51" s="76"/>
    </row>
    <row r="52" spans="1:7" ht="15.75" customHeight="1">
      <c r="A52" s="7">
        <v>1</v>
      </c>
      <c r="B52" s="79" t="s">
        <v>30</v>
      </c>
      <c r="C52" s="79"/>
      <c r="D52" s="80" t="s">
        <v>31</v>
      </c>
      <c r="E52" s="80"/>
      <c r="F52" s="73">
        <f>0.47*12*C6</f>
        <v>46517.59199999999</v>
      </c>
      <c r="G52" s="73"/>
    </row>
    <row r="53" spans="1:7" ht="22.5" customHeight="1">
      <c r="A53" s="7">
        <v>2</v>
      </c>
      <c r="B53" s="79" t="s">
        <v>32</v>
      </c>
      <c r="C53" s="79"/>
      <c r="D53" s="80" t="s">
        <v>31</v>
      </c>
      <c r="E53" s="80"/>
      <c r="F53" s="73">
        <f>1.51*12*C6</f>
        <v>149450.136</v>
      </c>
      <c r="G53" s="73"/>
    </row>
    <row r="54" spans="1:7" ht="15.75" customHeight="1">
      <c r="A54" s="7">
        <v>3</v>
      </c>
      <c r="B54" s="79" t="s">
        <v>33</v>
      </c>
      <c r="C54" s="79"/>
      <c r="D54" s="80" t="s">
        <v>34</v>
      </c>
      <c r="E54" s="80"/>
      <c r="F54" s="73">
        <v>8222</v>
      </c>
      <c r="G54" s="73"/>
    </row>
    <row r="55" spans="1:7" ht="15.75" customHeight="1">
      <c r="A55" s="7">
        <v>4</v>
      </c>
      <c r="B55" s="79" t="s">
        <v>35</v>
      </c>
      <c r="C55" s="79"/>
      <c r="D55" s="80" t="s">
        <v>36</v>
      </c>
      <c r="E55" s="80"/>
      <c r="F55" s="73">
        <f>C7*0.14*12</f>
        <v>12789.840000000002</v>
      </c>
      <c r="G55" s="73"/>
    </row>
    <row r="56" spans="1:7" ht="50.25" customHeight="1">
      <c r="A56" s="7">
        <v>5</v>
      </c>
      <c r="B56" s="79" t="s">
        <v>56</v>
      </c>
      <c r="C56" s="79"/>
      <c r="D56" s="80" t="s">
        <v>52</v>
      </c>
      <c r="E56" s="80"/>
      <c r="F56" s="73">
        <f>0.69*12*C6</f>
        <v>68291.78399999999</v>
      </c>
      <c r="G56" s="73"/>
    </row>
    <row r="57" spans="1:7" ht="54" customHeight="1">
      <c r="A57" s="7">
        <v>6</v>
      </c>
      <c r="B57" s="79" t="s">
        <v>37</v>
      </c>
      <c r="C57" s="79"/>
      <c r="D57" s="80" t="s">
        <v>38</v>
      </c>
      <c r="E57" s="80"/>
      <c r="F57" s="73">
        <f>0.91*12*C6</f>
        <v>90065.976</v>
      </c>
      <c r="G57" s="73"/>
    </row>
    <row r="58" spans="1:7" ht="15.75" customHeight="1">
      <c r="A58" s="7">
        <v>7</v>
      </c>
      <c r="B58" s="79" t="s">
        <v>39</v>
      </c>
      <c r="C58" s="79"/>
      <c r="D58" s="80" t="s">
        <v>40</v>
      </c>
      <c r="E58" s="80"/>
      <c r="F58" s="73">
        <f>SUM(2.7*C6*12)</f>
        <v>267228.72000000003</v>
      </c>
      <c r="G58" s="73"/>
    </row>
    <row r="59" spans="1:7" ht="27" customHeight="1">
      <c r="A59" s="7">
        <v>8</v>
      </c>
      <c r="B59" s="79" t="s">
        <v>41</v>
      </c>
      <c r="C59" s="79"/>
      <c r="D59" s="80" t="s">
        <v>31</v>
      </c>
      <c r="E59" s="80"/>
      <c r="F59" s="73">
        <f>2.1*12*C6</f>
        <v>207844.56</v>
      </c>
      <c r="G59" s="73"/>
    </row>
    <row r="60" spans="1:7" ht="19.5" customHeight="1">
      <c r="A60" s="7">
        <v>9</v>
      </c>
      <c r="B60" s="77" t="s">
        <v>156</v>
      </c>
      <c r="C60" s="78"/>
      <c r="D60" s="67" t="s">
        <v>52</v>
      </c>
      <c r="E60" s="68"/>
      <c r="F60" s="18"/>
      <c r="G60" s="18">
        <v>114195</v>
      </c>
    </row>
    <row r="61" spans="1:7" ht="15.75" customHeight="1">
      <c r="A61" s="7">
        <v>10</v>
      </c>
      <c r="B61" s="79" t="s">
        <v>42</v>
      </c>
      <c r="C61" s="79"/>
      <c r="D61" s="80" t="s">
        <v>43</v>
      </c>
      <c r="E61" s="80"/>
      <c r="F61" s="73">
        <f>0.23*12*C6</f>
        <v>22763.928</v>
      </c>
      <c r="G61" s="73"/>
    </row>
    <row r="62" spans="1:7" ht="15.75" customHeight="1">
      <c r="A62" s="43">
        <v>11</v>
      </c>
      <c r="B62" s="82" t="s">
        <v>44</v>
      </c>
      <c r="C62" s="48"/>
      <c r="D62" s="49"/>
      <c r="E62" s="50"/>
      <c r="F62" s="99">
        <f>SUM(1422619*0.055)</f>
        <v>78244.045</v>
      </c>
      <c r="G62" s="100"/>
    </row>
    <row r="63" spans="1:7" ht="19.5" customHeight="1">
      <c r="A63" s="6">
        <v>12</v>
      </c>
      <c r="B63" s="46" t="s">
        <v>45</v>
      </c>
      <c r="C63" s="45"/>
      <c r="D63" s="83"/>
      <c r="E63" s="84"/>
      <c r="F63" s="102">
        <v>3627</v>
      </c>
      <c r="G63" s="103"/>
    </row>
    <row r="64" spans="1:7" ht="32.25" customHeight="1">
      <c r="A64" s="7"/>
      <c r="B64" s="81" t="s">
        <v>46</v>
      </c>
      <c r="C64" s="81"/>
      <c r="D64" s="74"/>
      <c r="E64" s="74"/>
      <c r="F64" s="101">
        <f>SUM(F52:F63)</f>
        <v>955045.581</v>
      </c>
      <c r="G64" s="101"/>
    </row>
    <row r="65" ht="27" customHeight="1"/>
    <row r="66" ht="15.75" customHeight="1">
      <c r="A66" s="11" t="s">
        <v>153</v>
      </c>
    </row>
    <row r="67" spans="1:7" ht="69.75" customHeight="1">
      <c r="A67" s="12" t="s">
        <v>14</v>
      </c>
      <c r="B67" s="74" t="s">
        <v>23</v>
      </c>
      <c r="C67" s="74"/>
      <c r="D67" s="75" t="s">
        <v>47</v>
      </c>
      <c r="E67" s="76"/>
      <c r="F67" s="75" t="s">
        <v>48</v>
      </c>
      <c r="G67" s="76"/>
    </row>
    <row r="68" spans="1:7" ht="30.75" customHeight="1">
      <c r="A68" s="7">
        <v>1</v>
      </c>
      <c r="B68" s="56" t="s">
        <v>92</v>
      </c>
      <c r="C68" s="57"/>
      <c r="D68" s="70" t="s">
        <v>52</v>
      </c>
      <c r="E68" s="71"/>
      <c r="F68" s="104">
        <v>4605</v>
      </c>
      <c r="G68" s="105"/>
    </row>
    <row r="69" spans="1:7" ht="25.5" customHeight="1">
      <c r="A69" s="7">
        <v>2</v>
      </c>
      <c r="B69" s="56" t="s">
        <v>50</v>
      </c>
      <c r="C69" s="57"/>
      <c r="D69" s="70" t="s">
        <v>54</v>
      </c>
      <c r="E69" s="71"/>
      <c r="F69" s="106">
        <v>10342</v>
      </c>
      <c r="G69" s="106"/>
    </row>
    <row r="70" spans="1:8" ht="21.75" customHeight="1">
      <c r="A70" s="7">
        <v>3</v>
      </c>
      <c r="B70" s="61" t="s">
        <v>57</v>
      </c>
      <c r="C70" s="72"/>
      <c r="D70" s="70" t="s">
        <v>54</v>
      </c>
      <c r="E70" s="71"/>
      <c r="F70" s="107">
        <v>6430</v>
      </c>
      <c r="G70" s="108"/>
      <c r="H70" s="21">
        <f aca="true" t="shared" si="0" ref="H70:H76">SUM(F68)</f>
        <v>4605</v>
      </c>
    </row>
    <row r="71" spans="1:8" ht="19.5" customHeight="1">
      <c r="A71" s="7">
        <v>4</v>
      </c>
      <c r="B71" s="61" t="s">
        <v>59</v>
      </c>
      <c r="C71" s="69"/>
      <c r="D71" s="67" t="s">
        <v>58</v>
      </c>
      <c r="E71" s="68"/>
      <c r="F71" s="107">
        <v>4340</v>
      </c>
      <c r="G71" s="108"/>
      <c r="H71" s="21">
        <f t="shared" si="0"/>
        <v>10342</v>
      </c>
    </row>
    <row r="72" spans="1:8" ht="22.5" customHeight="1">
      <c r="A72" s="7">
        <v>5</v>
      </c>
      <c r="B72" s="57" t="s">
        <v>93</v>
      </c>
      <c r="C72" s="57"/>
      <c r="D72" s="70" t="s">
        <v>51</v>
      </c>
      <c r="E72" s="71"/>
      <c r="F72" s="106">
        <v>12070</v>
      </c>
      <c r="G72" s="106"/>
      <c r="H72" s="21">
        <f t="shared" si="0"/>
        <v>6430</v>
      </c>
    </row>
    <row r="73" spans="1:8" ht="51" customHeight="1">
      <c r="A73" s="7">
        <v>6</v>
      </c>
      <c r="B73" s="65" t="s">
        <v>124</v>
      </c>
      <c r="C73" s="66"/>
      <c r="D73" s="67" t="s">
        <v>60</v>
      </c>
      <c r="E73" s="68"/>
      <c r="F73" s="107">
        <v>23140</v>
      </c>
      <c r="G73" s="108"/>
      <c r="H73" s="21">
        <f t="shared" si="0"/>
        <v>4340</v>
      </c>
    </row>
    <row r="74" spans="1:8" ht="21" customHeight="1">
      <c r="A74" s="7">
        <v>7</v>
      </c>
      <c r="B74" s="65" t="s">
        <v>61</v>
      </c>
      <c r="C74" s="66"/>
      <c r="D74" s="67" t="s">
        <v>62</v>
      </c>
      <c r="E74" s="68"/>
      <c r="F74" s="107">
        <v>6730</v>
      </c>
      <c r="G74" s="108"/>
      <c r="H74" s="21">
        <f t="shared" si="0"/>
        <v>12070</v>
      </c>
    </row>
    <row r="75" spans="1:8" ht="30" customHeight="1">
      <c r="A75" s="10">
        <f aca="true" t="shared" si="1" ref="A75:A80">A74+1</f>
        <v>8</v>
      </c>
      <c r="B75" s="57" t="s">
        <v>65</v>
      </c>
      <c r="C75" s="57"/>
      <c r="D75" s="57"/>
      <c r="E75" s="109" t="s">
        <v>66</v>
      </c>
      <c r="F75" s="109"/>
      <c r="G75" s="18">
        <v>64469</v>
      </c>
      <c r="H75" s="21">
        <f t="shared" si="0"/>
        <v>23140</v>
      </c>
    </row>
    <row r="76" spans="1:8" ht="18.75" customHeight="1">
      <c r="A76" s="10">
        <f t="shared" si="1"/>
        <v>9</v>
      </c>
      <c r="B76" s="57" t="s">
        <v>67</v>
      </c>
      <c r="C76" s="57"/>
      <c r="D76" s="57"/>
      <c r="E76" s="109" t="s">
        <v>66</v>
      </c>
      <c r="F76" s="109"/>
      <c r="G76" s="18">
        <v>34460</v>
      </c>
      <c r="H76" s="21">
        <f t="shared" si="0"/>
        <v>6730</v>
      </c>
    </row>
    <row r="77" spans="1:8" ht="24.75" customHeight="1">
      <c r="A77" s="10">
        <f t="shared" si="1"/>
        <v>10</v>
      </c>
      <c r="B77" s="61" t="s">
        <v>82</v>
      </c>
      <c r="C77" s="62"/>
      <c r="D77" s="59"/>
      <c r="E77" s="109" t="s">
        <v>64</v>
      </c>
      <c r="F77" s="109"/>
      <c r="G77" s="18">
        <v>2442</v>
      </c>
      <c r="H77" s="18"/>
    </row>
    <row r="78" spans="1:8" ht="45.75" customHeight="1">
      <c r="A78" s="10">
        <f t="shared" si="1"/>
        <v>11</v>
      </c>
      <c r="B78" s="60" t="s">
        <v>68</v>
      </c>
      <c r="C78" s="62"/>
      <c r="D78" s="59"/>
      <c r="E78" s="110" t="s">
        <v>64</v>
      </c>
      <c r="F78" s="111"/>
      <c r="G78" s="16">
        <v>82470</v>
      </c>
      <c r="H78" s="18"/>
    </row>
    <row r="79" spans="1:8" ht="31.5" customHeight="1">
      <c r="A79" s="10">
        <f t="shared" si="1"/>
        <v>12</v>
      </c>
      <c r="B79" s="60" t="s">
        <v>83</v>
      </c>
      <c r="C79" s="62"/>
      <c r="D79" s="59"/>
      <c r="E79" s="110" t="s">
        <v>64</v>
      </c>
      <c r="F79" s="111"/>
      <c r="G79" s="16">
        <v>11630</v>
      </c>
      <c r="H79" s="18"/>
    </row>
    <row r="80" spans="1:8" ht="24.75" customHeight="1" hidden="1">
      <c r="A80" s="10">
        <f t="shared" si="1"/>
        <v>13</v>
      </c>
      <c r="B80" s="60" t="s">
        <v>69</v>
      </c>
      <c r="C80" s="62"/>
      <c r="D80" s="59"/>
      <c r="E80" s="110" t="s">
        <v>64</v>
      </c>
      <c r="F80" s="111"/>
      <c r="G80" s="16">
        <v>9870</v>
      </c>
      <c r="H80" s="17"/>
    </row>
    <row r="81" spans="1:8" ht="36" customHeight="1">
      <c r="A81" s="10">
        <v>13</v>
      </c>
      <c r="B81" s="60" t="s">
        <v>70</v>
      </c>
      <c r="C81" s="62"/>
      <c r="D81" s="59"/>
      <c r="E81" s="110" t="s">
        <v>64</v>
      </c>
      <c r="F81" s="111"/>
      <c r="G81" s="16">
        <v>4140</v>
      </c>
      <c r="H81" s="17"/>
    </row>
    <row r="82" spans="1:8" ht="32.25" customHeight="1">
      <c r="A82" s="10">
        <v>14</v>
      </c>
      <c r="B82" s="60" t="s">
        <v>88</v>
      </c>
      <c r="C82" s="62"/>
      <c r="D82" s="59"/>
      <c r="E82" s="110" t="s">
        <v>64</v>
      </c>
      <c r="F82" s="111"/>
      <c r="G82" s="16">
        <v>8280</v>
      </c>
      <c r="H82" s="17"/>
    </row>
    <row r="83" spans="1:8" ht="30.75" customHeight="1">
      <c r="A83" s="10">
        <v>15</v>
      </c>
      <c r="B83" s="60" t="s">
        <v>94</v>
      </c>
      <c r="C83" s="62"/>
      <c r="D83" s="59"/>
      <c r="E83" s="110" t="s">
        <v>71</v>
      </c>
      <c r="F83" s="111"/>
      <c r="G83" s="16">
        <v>47630</v>
      </c>
      <c r="H83" s="17"/>
    </row>
    <row r="84" spans="1:8" ht="21" customHeight="1">
      <c r="A84" s="10">
        <f>A83+1</f>
        <v>16</v>
      </c>
      <c r="B84" s="56" t="s">
        <v>63</v>
      </c>
      <c r="C84" s="56"/>
      <c r="D84" s="57"/>
      <c r="E84" s="109" t="s">
        <v>64</v>
      </c>
      <c r="F84" s="109"/>
      <c r="G84" s="18">
        <v>3640</v>
      </c>
      <c r="H84" s="17"/>
    </row>
    <row r="85" spans="1:8" ht="36" customHeight="1">
      <c r="A85" s="10">
        <f>A84+1</f>
        <v>17</v>
      </c>
      <c r="B85" s="57" t="s">
        <v>84</v>
      </c>
      <c r="C85" s="57"/>
      <c r="D85" s="57"/>
      <c r="E85" s="109" t="s">
        <v>71</v>
      </c>
      <c r="F85" s="109"/>
      <c r="G85" s="18">
        <v>17295</v>
      </c>
      <c r="H85" s="17"/>
    </row>
    <row r="86" spans="1:8" ht="35.25" customHeight="1">
      <c r="A86" s="10">
        <v>18</v>
      </c>
      <c r="B86" s="60" t="s">
        <v>85</v>
      </c>
      <c r="C86" s="62"/>
      <c r="D86" s="59"/>
      <c r="E86" s="110" t="s">
        <v>64</v>
      </c>
      <c r="F86" s="111"/>
      <c r="G86" s="19">
        <v>13840</v>
      </c>
      <c r="H86" s="18"/>
    </row>
    <row r="87" spans="1:8" ht="29.25" customHeight="1">
      <c r="A87" s="10">
        <v>19</v>
      </c>
      <c r="B87" s="60" t="s">
        <v>70</v>
      </c>
      <c r="C87" s="62"/>
      <c r="D87" s="59"/>
      <c r="E87" s="110" t="s">
        <v>64</v>
      </c>
      <c r="F87" s="111"/>
      <c r="G87" s="16">
        <v>4340</v>
      </c>
      <c r="H87" s="18"/>
    </row>
    <row r="88" spans="1:8" ht="45.75" customHeight="1">
      <c r="A88" s="10">
        <v>20</v>
      </c>
      <c r="B88" s="116" t="s">
        <v>72</v>
      </c>
      <c r="C88" s="116"/>
      <c r="D88" s="116"/>
      <c r="E88" s="109" t="s">
        <v>73</v>
      </c>
      <c r="F88" s="109"/>
      <c r="G88" s="18">
        <v>8570</v>
      </c>
      <c r="H88" s="20"/>
    </row>
    <row r="89" spans="1:8" ht="15.75" customHeight="1">
      <c r="A89" s="10">
        <v>21</v>
      </c>
      <c r="B89" s="117" t="s">
        <v>74</v>
      </c>
      <c r="C89" s="118"/>
      <c r="D89" s="119"/>
      <c r="E89" s="110" t="s">
        <v>75</v>
      </c>
      <c r="F89" s="111"/>
      <c r="G89" s="16">
        <v>5740</v>
      </c>
      <c r="H89" s="17"/>
    </row>
    <row r="90" spans="1:8" ht="30.75" customHeight="1">
      <c r="A90" s="10">
        <v>22</v>
      </c>
      <c r="B90" s="60" t="s">
        <v>96</v>
      </c>
      <c r="C90" s="62"/>
      <c r="D90" s="59"/>
      <c r="E90" s="110" t="s">
        <v>75</v>
      </c>
      <c r="F90" s="111"/>
      <c r="G90" s="16">
        <v>61680</v>
      </c>
      <c r="H90" s="18"/>
    </row>
    <row r="91" spans="1:8" ht="25.5" customHeight="1">
      <c r="A91" s="10">
        <v>23</v>
      </c>
      <c r="B91" s="60" t="s">
        <v>89</v>
      </c>
      <c r="C91" s="62"/>
      <c r="D91" s="59"/>
      <c r="E91" s="110" t="s">
        <v>64</v>
      </c>
      <c r="F91" s="111"/>
      <c r="G91" s="16">
        <v>5340</v>
      </c>
      <c r="H91" s="17"/>
    </row>
    <row r="92" spans="1:8" ht="23.25" customHeight="1">
      <c r="A92" s="10">
        <v>24</v>
      </c>
      <c r="B92" s="60" t="s">
        <v>87</v>
      </c>
      <c r="C92" s="62"/>
      <c r="D92" s="59"/>
      <c r="E92" s="110" t="s">
        <v>64</v>
      </c>
      <c r="F92" s="111"/>
      <c r="G92" s="16">
        <v>16400</v>
      </c>
      <c r="H92" s="17"/>
    </row>
    <row r="93" spans="1:8" ht="36.75" customHeight="1">
      <c r="A93" s="10">
        <v>25</v>
      </c>
      <c r="B93" s="60" t="s">
        <v>76</v>
      </c>
      <c r="C93" s="62"/>
      <c r="D93" s="59"/>
      <c r="E93" s="110" t="s">
        <v>64</v>
      </c>
      <c r="F93" s="111"/>
      <c r="G93" s="16">
        <v>16080</v>
      </c>
      <c r="H93" s="17"/>
    </row>
    <row r="94" spans="1:8" ht="30" customHeight="1">
      <c r="A94" s="10">
        <v>26</v>
      </c>
      <c r="B94" s="60" t="s">
        <v>86</v>
      </c>
      <c r="C94" s="62"/>
      <c r="D94" s="59"/>
      <c r="E94" s="110" t="s">
        <v>64</v>
      </c>
      <c r="F94" s="111"/>
      <c r="G94" s="16">
        <v>8570</v>
      </c>
      <c r="H94" s="17"/>
    </row>
    <row r="95" spans="1:8" ht="35.25" customHeight="1">
      <c r="A95" s="10">
        <v>27</v>
      </c>
      <c r="B95" s="60" t="s">
        <v>77</v>
      </c>
      <c r="C95" s="62"/>
      <c r="D95" s="59"/>
      <c r="E95" s="65" t="s">
        <v>78</v>
      </c>
      <c r="F95" s="66"/>
      <c r="G95" s="8">
        <v>4560</v>
      </c>
      <c r="H95" s="17"/>
    </row>
    <row r="96" spans="1:8" ht="45.75" customHeight="1">
      <c r="A96" s="10">
        <v>28</v>
      </c>
      <c r="B96" s="60" t="s">
        <v>79</v>
      </c>
      <c r="C96" s="62"/>
      <c r="D96" s="59"/>
      <c r="E96" s="110" t="s">
        <v>80</v>
      </c>
      <c r="F96" s="111"/>
      <c r="G96" s="16">
        <v>2640</v>
      </c>
      <c r="H96" s="17"/>
    </row>
    <row r="97" spans="1:8" ht="37.5" customHeight="1">
      <c r="A97" s="10">
        <v>29</v>
      </c>
      <c r="B97" s="60" t="s">
        <v>81</v>
      </c>
      <c r="C97" s="62"/>
      <c r="D97" s="59"/>
      <c r="E97" s="110" t="s">
        <v>80</v>
      </c>
      <c r="F97" s="111"/>
      <c r="G97" s="16">
        <v>6210</v>
      </c>
      <c r="H97" s="9"/>
    </row>
    <row r="98" spans="1:8" ht="15.75">
      <c r="A98" s="7">
        <v>30</v>
      </c>
      <c r="B98" s="58" t="s">
        <v>90</v>
      </c>
      <c r="C98" s="59"/>
      <c r="D98" s="70" t="s">
        <v>52</v>
      </c>
      <c r="E98" s="71"/>
      <c r="F98" s="106">
        <v>12496</v>
      </c>
      <c r="G98" s="106"/>
      <c r="H98" s="17"/>
    </row>
    <row r="99" spans="1:8" ht="15.75">
      <c r="A99" s="7">
        <v>31</v>
      </c>
      <c r="B99" s="60" t="s">
        <v>95</v>
      </c>
      <c r="C99" s="59"/>
      <c r="D99" s="70" t="s">
        <v>52</v>
      </c>
      <c r="E99" s="71"/>
      <c r="F99" s="106">
        <v>8302</v>
      </c>
      <c r="G99" s="106"/>
      <c r="H99" s="17"/>
    </row>
    <row r="100" spans="1:8" ht="20.25" customHeight="1">
      <c r="A100" s="7">
        <v>32</v>
      </c>
      <c r="B100" s="56" t="s">
        <v>91</v>
      </c>
      <c r="C100" s="57"/>
      <c r="D100" s="70" t="s">
        <v>52</v>
      </c>
      <c r="E100" s="71"/>
      <c r="F100" s="106">
        <v>2315</v>
      </c>
      <c r="G100" s="106"/>
      <c r="H100" s="21">
        <f aca="true" t="shared" si="2" ref="H100:H105">SUM(F98)</f>
        <v>12496</v>
      </c>
    </row>
    <row r="101" spans="1:8" ht="32.25" customHeight="1">
      <c r="A101" s="7">
        <v>33</v>
      </c>
      <c r="B101" s="56" t="s">
        <v>55</v>
      </c>
      <c r="C101" s="57"/>
      <c r="D101" s="70" t="s">
        <v>52</v>
      </c>
      <c r="E101" s="71"/>
      <c r="F101" s="106">
        <v>17490</v>
      </c>
      <c r="G101" s="106"/>
      <c r="H101" s="21">
        <f t="shared" si="2"/>
        <v>8302</v>
      </c>
    </row>
    <row r="102" spans="1:8" ht="23.25" customHeight="1">
      <c r="A102" s="7">
        <v>34</v>
      </c>
      <c r="B102" s="115" t="s">
        <v>53</v>
      </c>
      <c r="C102" s="59"/>
      <c r="D102" s="80" t="s">
        <v>51</v>
      </c>
      <c r="E102" s="80"/>
      <c r="F102" s="106">
        <v>104923</v>
      </c>
      <c r="G102" s="106"/>
      <c r="H102" s="21">
        <f t="shared" si="2"/>
        <v>2315</v>
      </c>
    </row>
    <row r="103" spans="1:8" ht="33.75" customHeight="1">
      <c r="A103" s="12"/>
      <c r="B103" s="112" t="s">
        <v>49</v>
      </c>
      <c r="C103" s="113"/>
      <c r="D103" s="75"/>
      <c r="E103" s="76"/>
      <c r="F103" s="114">
        <f>F102+F101+F100+F99+F98+G97+G96+G95+G94+G93+G91+G90+G89+G88+G87+G86+G85+G84+G83+G82+G81+G80+G79+G77+G76+G75+F74+F73+F72+F71+F70+F69+F68</f>
        <v>554609</v>
      </c>
      <c r="G103" s="76"/>
      <c r="H103" s="21">
        <f t="shared" si="2"/>
        <v>17490</v>
      </c>
    </row>
    <row r="104" ht="15.75">
      <c r="H104" s="21">
        <f t="shared" si="2"/>
        <v>104923</v>
      </c>
    </row>
    <row r="105" spans="1:8" ht="35.25" customHeight="1">
      <c r="A105" s="11" t="s">
        <v>154</v>
      </c>
      <c r="H105" s="21">
        <f t="shared" si="2"/>
        <v>554609</v>
      </c>
    </row>
    <row r="106" spans="1:7" ht="15.75">
      <c r="A106" s="120" t="s">
        <v>163</v>
      </c>
      <c r="B106" s="121"/>
      <c r="C106" s="121"/>
      <c r="D106" s="121"/>
      <c r="E106" s="122"/>
      <c r="F106" s="86">
        <v>1439863</v>
      </c>
      <c r="G106" s="88">
        <v>1456906</v>
      </c>
    </row>
    <row r="107" spans="1:7" ht="15.75">
      <c r="A107" s="123"/>
      <c r="B107" s="124"/>
      <c r="C107" s="124"/>
      <c r="D107" s="124"/>
      <c r="E107" s="125"/>
      <c r="F107" s="87"/>
      <c r="G107" s="89"/>
    </row>
    <row r="108" spans="1:7" ht="15.75">
      <c r="A108" s="90" t="s">
        <v>164</v>
      </c>
      <c r="B108" s="91"/>
      <c r="C108" s="91"/>
      <c r="D108" s="91"/>
      <c r="E108" s="92"/>
      <c r="F108" s="86">
        <v>1383823</v>
      </c>
      <c r="G108" s="88">
        <v>1422619</v>
      </c>
    </row>
    <row r="109" spans="1:7" ht="15.75">
      <c r="A109" s="126"/>
      <c r="B109" s="127"/>
      <c r="C109" s="127"/>
      <c r="D109" s="127"/>
      <c r="E109" s="128"/>
      <c r="F109" s="87"/>
      <c r="G109" s="89"/>
    </row>
    <row r="110" spans="1:7" ht="15.75">
      <c r="A110" s="90" t="s">
        <v>24</v>
      </c>
      <c r="B110" s="91"/>
      <c r="C110" s="91"/>
      <c r="D110" s="91"/>
      <c r="E110" s="92"/>
      <c r="F110" s="96">
        <v>56040</v>
      </c>
      <c r="G110" s="88">
        <v>34287</v>
      </c>
    </row>
    <row r="111" spans="1:7" ht="9" customHeight="1" thickBot="1">
      <c r="A111" s="93"/>
      <c r="B111" s="94"/>
      <c r="C111" s="94"/>
      <c r="D111" s="94"/>
      <c r="E111" s="95"/>
      <c r="F111" s="97"/>
      <c r="G111" s="98"/>
    </row>
    <row r="112" spans="1:7" ht="16.5" thickBot="1">
      <c r="A112" s="51" t="s">
        <v>162</v>
      </c>
      <c r="B112" s="51"/>
      <c r="C112" s="51"/>
      <c r="D112" s="51"/>
      <c r="E112" s="51"/>
      <c r="G112" s="47">
        <v>146546.91</v>
      </c>
    </row>
    <row r="114" spans="2:7" ht="15.75">
      <c r="B114" s="39"/>
      <c r="C114" s="39"/>
      <c r="D114" s="39"/>
      <c r="E114" s="39"/>
      <c r="F114" s="39"/>
      <c r="G114" s="39"/>
    </row>
    <row r="115" spans="1:7" ht="15.75">
      <c r="A115" s="44" t="s">
        <v>155</v>
      </c>
      <c r="B115" s="39"/>
      <c r="C115" s="39"/>
      <c r="D115" s="39"/>
      <c r="E115" s="39"/>
      <c r="F115" s="39"/>
      <c r="G115" s="39"/>
    </row>
    <row r="116" spans="1:7" ht="63.75">
      <c r="A116" s="39"/>
      <c r="B116" s="55" t="s">
        <v>126</v>
      </c>
      <c r="C116" s="55"/>
      <c r="D116" s="41" t="s">
        <v>127</v>
      </c>
      <c r="E116" s="55" t="s">
        <v>128</v>
      </c>
      <c r="F116" s="55"/>
      <c r="G116" s="41" t="s">
        <v>129</v>
      </c>
    </row>
    <row r="117" spans="1:7" ht="26.25" customHeight="1">
      <c r="A117" s="41" t="s">
        <v>125</v>
      </c>
      <c r="B117" s="52" t="s">
        <v>131</v>
      </c>
      <c r="C117" s="52"/>
      <c r="D117" s="42">
        <v>19</v>
      </c>
      <c r="E117" s="52" t="s">
        <v>132</v>
      </c>
      <c r="F117" s="52"/>
      <c r="G117" s="42">
        <v>19</v>
      </c>
    </row>
    <row r="118" spans="1:7" ht="28.5" customHeight="1">
      <c r="A118" s="53" t="s">
        <v>130</v>
      </c>
      <c r="B118" s="52" t="s">
        <v>133</v>
      </c>
      <c r="C118" s="52"/>
      <c r="D118" s="42">
        <v>5</v>
      </c>
      <c r="E118" s="52" t="s">
        <v>132</v>
      </c>
      <c r="F118" s="52"/>
      <c r="G118" s="42">
        <v>5</v>
      </c>
    </row>
    <row r="119" spans="1:7" ht="33" customHeight="1">
      <c r="A119" s="53"/>
      <c r="B119" s="52" t="s">
        <v>134</v>
      </c>
      <c r="C119" s="52"/>
      <c r="D119" s="42">
        <v>15</v>
      </c>
      <c r="E119" s="52" t="s">
        <v>132</v>
      </c>
      <c r="F119" s="52"/>
      <c r="G119" s="42">
        <v>15</v>
      </c>
    </row>
    <row r="120" spans="1:7" ht="32.25" customHeight="1">
      <c r="A120" s="53"/>
      <c r="B120" s="52" t="s">
        <v>136</v>
      </c>
      <c r="C120" s="52"/>
      <c r="D120" s="42">
        <v>3</v>
      </c>
      <c r="E120" s="52" t="s">
        <v>137</v>
      </c>
      <c r="F120" s="52"/>
      <c r="G120" s="42">
        <v>3</v>
      </c>
    </row>
    <row r="121" spans="1:7" ht="28.5" customHeight="1">
      <c r="A121" s="42" t="s">
        <v>135</v>
      </c>
      <c r="B121" s="52" t="s">
        <v>139</v>
      </c>
      <c r="C121" s="52"/>
      <c r="D121" s="42">
        <v>36</v>
      </c>
      <c r="E121" s="52" t="s">
        <v>140</v>
      </c>
      <c r="F121" s="52"/>
      <c r="G121" s="42">
        <v>36</v>
      </c>
    </row>
    <row r="122" spans="1:7" ht="66" customHeight="1">
      <c r="A122" s="53" t="s">
        <v>138</v>
      </c>
      <c r="B122" s="52" t="s">
        <v>141</v>
      </c>
      <c r="C122" s="52"/>
      <c r="D122" s="42">
        <v>2</v>
      </c>
      <c r="E122" s="52" t="s">
        <v>142</v>
      </c>
      <c r="F122" s="52"/>
      <c r="G122" s="42">
        <v>2</v>
      </c>
    </row>
    <row r="123" spans="1:7" ht="33.75" customHeight="1">
      <c r="A123" s="53"/>
      <c r="B123" s="52" t="s">
        <v>143</v>
      </c>
      <c r="C123" s="52"/>
      <c r="D123" s="42">
        <v>26</v>
      </c>
      <c r="E123" s="52" t="s">
        <v>144</v>
      </c>
      <c r="F123" s="52"/>
      <c r="G123" s="42">
        <v>26</v>
      </c>
    </row>
    <row r="124" spans="1:7" ht="54" customHeight="1">
      <c r="A124" s="53"/>
      <c r="B124" s="52" t="s">
        <v>145</v>
      </c>
      <c r="C124" s="52"/>
      <c r="D124" s="42">
        <v>15</v>
      </c>
      <c r="E124" s="52" t="s">
        <v>146</v>
      </c>
      <c r="F124" s="52"/>
      <c r="G124" s="42">
        <v>15</v>
      </c>
    </row>
    <row r="125" spans="1:7" ht="30" customHeight="1">
      <c r="A125" s="53"/>
      <c r="B125" s="52" t="s">
        <v>147</v>
      </c>
      <c r="C125" s="52"/>
      <c r="D125" s="42">
        <v>1</v>
      </c>
      <c r="E125" s="52" t="s">
        <v>148</v>
      </c>
      <c r="F125" s="52"/>
      <c r="G125" s="42">
        <v>1</v>
      </c>
    </row>
    <row r="126" spans="1:7" ht="44.25" customHeight="1">
      <c r="A126" s="53"/>
      <c r="B126" s="52" t="s">
        <v>149</v>
      </c>
      <c r="C126" s="52"/>
      <c r="D126" s="42">
        <v>2</v>
      </c>
      <c r="E126" s="52" t="s">
        <v>150</v>
      </c>
      <c r="F126" s="52"/>
      <c r="G126" s="42">
        <v>2</v>
      </c>
    </row>
    <row r="127" spans="1:7" ht="26.25" customHeight="1">
      <c r="A127" s="53"/>
      <c r="B127" s="52" t="s">
        <v>151</v>
      </c>
      <c r="C127" s="52"/>
      <c r="D127" s="42">
        <v>2</v>
      </c>
      <c r="E127" s="52" t="s">
        <v>140</v>
      </c>
      <c r="F127" s="52"/>
      <c r="G127" s="42">
        <v>2</v>
      </c>
    </row>
    <row r="128" spans="1:7" ht="15.75">
      <c r="A128" s="53"/>
      <c r="B128" s="52" t="s">
        <v>152</v>
      </c>
      <c r="C128" s="52"/>
      <c r="D128" s="42">
        <v>8</v>
      </c>
      <c r="E128" s="52"/>
      <c r="F128" s="52"/>
      <c r="G128" s="42">
        <v>8</v>
      </c>
    </row>
    <row r="129" ht="15.75">
      <c r="A129" s="53"/>
    </row>
  </sheetData>
  <sheetProtection/>
  <mergeCells count="190">
    <mergeCell ref="B97:D97"/>
    <mergeCell ref="E97:F97"/>
    <mergeCell ref="B95:D95"/>
    <mergeCell ref="E95:F95"/>
    <mergeCell ref="B96:D96"/>
    <mergeCell ref="E96:F96"/>
    <mergeCell ref="B93:D93"/>
    <mergeCell ref="E93:F93"/>
    <mergeCell ref="B94:D94"/>
    <mergeCell ref="E94:F94"/>
    <mergeCell ref="B92:D92"/>
    <mergeCell ref="E92:F92"/>
    <mergeCell ref="B91:D91"/>
    <mergeCell ref="E91:F91"/>
    <mergeCell ref="B90:D90"/>
    <mergeCell ref="E90:F90"/>
    <mergeCell ref="B88:D88"/>
    <mergeCell ref="E88:F88"/>
    <mergeCell ref="B89:D89"/>
    <mergeCell ref="E89:F89"/>
    <mergeCell ref="B85:D85"/>
    <mergeCell ref="E85:F85"/>
    <mergeCell ref="B87:D87"/>
    <mergeCell ref="E87:F87"/>
    <mergeCell ref="B86:D86"/>
    <mergeCell ref="E86:F86"/>
    <mergeCell ref="E82:F82"/>
    <mergeCell ref="B84:D84"/>
    <mergeCell ref="E84:F84"/>
    <mergeCell ref="B80:D80"/>
    <mergeCell ref="E80:F80"/>
    <mergeCell ref="B83:D83"/>
    <mergeCell ref="E83:F83"/>
    <mergeCell ref="B81:D81"/>
    <mergeCell ref="E81:F81"/>
    <mergeCell ref="B82:D82"/>
    <mergeCell ref="B103:C103"/>
    <mergeCell ref="D103:E103"/>
    <mergeCell ref="F103:G103"/>
    <mergeCell ref="F101:G101"/>
    <mergeCell ref="B102:C102"/>
    <mergeCell ref="D102:E102"/>
    <mergeCell ref="F102:G102"/>
    <mergeCell ref="B101:C101"/>
    <mergeCell ref="D101:E101"/>
    <mergeCell ref="F98:G98"/>
    <mergeCell ref="F99:G99"/>
    <mergeCell ref="F100:G100"/>
    <mergeCell ref="F73:G73"/>
    <mergeCell ref="E77:F77"/>
    <mergeCell ref="E78:F78"/>
    <mergeCell ref="E76:F76"/>
    <mergeCell ref="E79:F79"/>
    <mergeCell ref="F74:G74"/>
    <mergeCell ref="E75:F75"/>
    <mergeCell ref="F68:G68"/>
    <mergeCell ref="F69:G69"/>
    <mergeCell ref="F72:G72"/>
    <mergeCell ref="F70:G70"/>
    <mergeCell ref="F71:G71"/>
    <mergeCell ref="F62:G62"/>
    <mergeCell ref="F64:G64"/>
    <mergeCell ref="F63:G63"/>
    <mergeCell ref="F67:G67"/>
    <mergeCell ref="A110:E111"/>
    <mergeCell ref="F110:F111"/>
    <mergeCell ref="G110:G111"/>
    <mergeCell ref="F51:G51"/>
    <mergeCell ref="F52:G52"/>
    <mergeCell ref="F53:G53"/>
    <mergeCell ref="A106:E107"/>
    <mergeCell ref="F106:F107"/>
    <mergeCell ref="G106:G107"/>
    <mergeCell ref="A108:E109"/>
    <mergeCell ref="F108:F109"/>
    <mergeCell ref="G108:G109"/>
    <mergeCell ref="D53:E53"/>
    <mergeCell ref="B56:C56"/>
    <mergeCell ref="D56:E56"/>
    <mergeCell ref="B54:C54"/>
    <mergeCell ref="D54:E54"/>
    <mergeCell ref="D55:E55"/>
    <mergeCell ref="F59:G59"/>
    <mergeCell ref="F61:G61"/>
    <mergeCell ref="F56:G56"/>
    <mergeCell ref="F57:G57"/>
    <mergeCell ref="B51:C51"/>
    <mergeCell ref="D51:E51"/>
    <mergeCell ref="D52:E52"/>
    <mergeCell ref="B53:C53"/>
    <mergeCell ref="B55:C55"/>
    <mergeCell ref="F54:G54"/>
    <mergeCell ref="B61:C61"/>
    <mergeCell ref="D61:E61"/>
    <mergeCell ref="A1:G1"/>
    <mergeCell ref="A2:G2"/>
    <mergeCell ref="A3:G3"/>
    <mergeCell ref="A4:G4"/>
    <mergeCell ref="B57:C57"/>
    <mergeCell ref="D57:E57"/>
    <mergeCell ref="F55:G55"/>
    <mergeCell ref="B52:C52"/>
    <mergeCell ref="B62:C62"/>
    <mergeCell ref="D62:E62"/>
    <mergeCell ref="D64:E64"/>
    <mergeCell ref="B63:C63"/>
    <mergeCell ref="D63:E63"/>
    <mergeCell ref="F58:G58"/>
    <mergeCell ref="B67:C67"/>
    <mergeCell ref="D67:E67"/>
    <mergeCell ref="B60:C60"/>
    <mergeCell ref="D60:E60"/>
    <mergeCell ref="B58:C58"/>
    <mergeCell ref="D58:E58"/>
    <mergeCell ref="B59:C59"/>
    <mergeCell ref="D59:E59"/>
    <mergeCell ref="B64:C64"/>
    <mergeCell ref="D98:E98"/>
    <mergeCell ref="D99:E99"/>
    <mergeCell ref="D100:E100"/>
    <mergeCell ref="B68:C68"/>
    <mergeCell ref="B70:C70"/>
    <mergeCell ref="D70:E70"/>
    <mergeCell ref="D68:E68"/>
    <mergeCell ref="D69:E69"/>
    <mergeCell ref="D72:E72"/>
    <mergeCell ref="B73:C73"/>
    <mergeCell ref="D73:E73"/>
    <mergeCell ref="B71:C71"/>
    <mergeCell ref="D71:E71"/>
    <mergeCell ref="B78:D78"/>
    <mergeCell ref="B79:D79"/>
    <mergeCell ref="B74:C74"/>
    <mergeCell ref="D74:E74"/>
    <mergeCell ref="B76:D76"/>
    <mergeCell ref="B75:D75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6:B26"/>
    <mergeCell ref="C26:D26"/>
    <mergeCell ref="E26:F26"/>
    <mergeCell ref="C27:D27"/>
    <mergeCell ref="E27:F27"/>
    <mergeCell ref="C28:D28"/>
    <mergeCell ref="E28:F28"/>
    <mergeCell ref="C29:D29"/>
    <mergeCell ref="E29:F29"/>
    <mergeCell ref="B116:C116"/>
    <mergeCell ref="E116:F116"/>
    <mergeCell ref="B100:C100"/>
    <mergeCell ref="B69:C69"/>
    <mergeCell ref="B72:C72"/>
    <mergeCell ref="B98:C98"/>
    <mergeCell ref="B99:C99"/>
    <mergeCell ref="B77:D77"/>
    <mergeCell ref="A118:A120"/>
    <mergeCell ref="B117:C117"/>
    <mergeCell ref="E117:F117"/>
    <mergeCell ref="B118:C118"/>
    <mergeCell ref="E118:F118"/>
    <mergeCell ref="B119:C119"/>
    <mergeCell ref="E119:F119"/>
    <mergeCell ref="B120:C120"/>
    <mergeCell ref="E120:F120"/>
    <mergeCell ref="A122:A129"/>
    <mergeCell ref="B121:C121"/>
    <mergeCell ref="E121:F121"/>
    <mergeCell ref="B122:C122"/>
    <mergeCell ref="E122:F122"/>
    <mergeCell ref="B123:C123"/>
    <mergeCell ref="E123:F123"/>
    <mergeCell ref="B124:C124"/>
    <mergeCell ref="A112:E112"/>
    <mergeCell ref="B127:C127"/>
    <mergeCell ref="E127:F127"/>
    <mergeCell ref="B128:C128"/>
    <mergeCell ref="E128:F128"/>
    <mergeCell ref="E124:F124"/>
    <mergeCell ref="B125:C125"/>
    <mergeCell ref="E125:F125"/>
    <mergeCell ref="B126:C126"/>
    <mergeCell ref="E126:F126"/>
  </mergeCells>
  <printOptions/>
  <pageMargins left="0.2" right="0.2" top="0.47" bottom="0.75" header="0.3" footer="0.3"/>
  <pageSetup horizontalDpi="600" verticalDpi="600" orientation="portrait" paperSize="9" scale="75" r:id="rId1"/>
  <ignoredErrors>
    <ignoredError sqref="B88:F88 I90:IV9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2014-03-11T12:33:34Z</cp:lastPrinted>
  <dcterms:created xsi:type="dcterms:W3CDTF">2006-09-28T05:33:49Z</dcterms:created>
  <dcterms:modified xsi:type="dcterms:W3CDTF">2014-03-19T09:49:18Z</dcterms:modified>
  <cp:category/>
  <cp:version/>
  <cp:contentType/>
  <cp:contentStatus/>
</cp:coreProperties>
</file>